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filterPrivacy="1" defaultThemeVersion="124226"/>
  <bookViews>
    <workbookView xWindow="240" yWindow="105" windowWidth="14805" windowHeight="8010"/>
  </bookViews>
  <sheets>
    <sheet name="ANALISI" sheetId="1" r:id="rId1"/>
    <sheet name="prezzi medi" sheetId="2" r:id="rId2"/>
  </sheets>
  <definedNames>
    <definedName name="_xlnm.Print_Area" localSheetId="0">ANALISI!$A$1:$P$33</definedName>
  </definedNames>
  <calcPr calcId="162913"/>
</workbook>
</file>

<file path=xl/calcChain.xml><?xml version="1.0" encoding="utf-8"?>
<calcChain xmlns="http://schemas.openxmlformats.org/spreadsheetml/2006/main">
  <c r="I18" i="2" l="1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O24" i="1" l="1"/>
  <c r="N24" i="1"/>
  <c r="N26" i="1" l="1"/>
  <c r="O17" i="1" l="1"/>
  <c r="O25" i="1" s="1"/>
  <c r="J31" i="1" s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G24" i="1"/>
  <c r="H24" i="1"/>
  <c r="F24" i="1"/>
  <c r="I13" i="1"/>
  <c r="J13" i="1"/>
  <c r="I14" i="1"/>
  <c r="J14" i="1"/>
  <c r="I15" i="1"/>
  <c r="J15" i="1"/>
  <c r="H27" i="1" l="1"/>
  <c r="I24" i="1"/>
  <c r="J24" i="1"/>
  <c r="O26" i="1" l="1"/>
  <c r="O27" i="1" s="1"/>
</calcChain>
</file>

<file path=xl/comments1.xml><?xml version="1.0" encoding="utf-8"?>
<comments xmlns="http://schemas.openxmlformats.org/spreadsheetml/2006/main">
  <authors>
    <author>Autore</author>
  </authors>
  <commentList>
    <comment ref="B10" authorId="0" shapeId="0">
      <text>
        <r>
          <rPr>
            <b/>
            <sz val="9"/>
            <color indexed="81"/>
            <rFont val="Tahoma"/>
            <charset val="1"/>
          </rPr>
          <t>nome cliente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1" authorId="0" shapeId="0">
      <text>
        <r>
          <rPr>
            <b/>
            <sz val="9"/>
            <color indexed="81"/>
            <rFont val="Tahoma"/>
            <charset val="1"/>
          </rPr>
          <t>codice POD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2" authorId="0" shapeId="0">
      <text>
        <r>
          <rPr>
            <b/>
            <sz val="9"/>
            <color indexed="81"/>
            <rFont val="Tahoma"/>
            <charset val="1"/>
          </rPr>
          <t xml:space="preserve">nome fornitore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2" authorId="0" shapeId="0">
      <text>
        <r>
          <rPr>
            <b/>
            <sz val="9"/>
            <color indexed="81"/>
            <rFont val="Tahoma"/>
            <charset val="1"/>
          </rPr>
          <t>fare somma dei costi extra con unità di misura €/mese</t>
        </r>
      </text>
    </comment>
    <comment ref="O12" authorId="0" shapeId="0">
      <text>
        <r>
          <rPr>
            <b/>
            <sz val="9"/>
            <color indexed="81"/>
            <rFont val="Tahoma"/>
            <charset val="1"/>
          </rPr>
          <t xml:space="preserve">inserire valore di fenix da listino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3" authorId="0" shapeId="0">
      <text>
        <r>
          <rPr>
            <b/>
            <sz val="9"/>
            <color indexed="81"/>
            <rFont val="Tahoma"/>
            <charset val="1"/>
          </rPr>
          <t>offerta attuale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3" authorId="0" shapeId="0">
      <text>
        <r>
          <rPr>
            <b/>
            <sz val="9"/>
            <color indexed="81"/>
            <rFont val="Tahoma"/>
            <charset val="1"/>
          </rPr>
          <t>inserire valore di fenix da listino</t>
        </r>
      </text>
    </comment>
    <comment ref="B14" authorId="0" shapeId="0">
      <text>
        <r>
          <rPr>
            <sz val="9"/>
            <color indexed="81"/>
            <rFont val="Tahoma"/>
            <charset val="1"/>
          </rPr>
          <t xml:space="preserve">controllare che sia riportata la stessa dicitura in bolletta
</t>
        </r>
      </text>
    </comment>
    <comment ref="N14" authorId="0" shapeId="0">
      <text>
        <r>
          <rPr>
            <b/>
            <sz val="9"/>
            <color indexed="81"/>
            <rFont val="Tahoma"/>
            <charset val="1"/>
          </rPr>
          <t>fare somma dei costi extra con unità di misura €/MWh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5" authorId="0" shapeId="0">
      <text>
        <r>
          <rPr>
            <b/>
            <sz val="9"/>
            <color indexed="81"/>
            <rFont val="Tahoma"/>
            <charset val="1"/>
          </rPr>
          <t>prezzo energia. Fare media ponderata se ho 2 prezzi distinti per F1 e F2,F3</t>
        </r>
      </text>
    </comment>
    <comment ref="C16" authorId="0" shapeId="0">
      <text>
        <r>
          <rPr>
            <b/>
            <sz val="9"/>
            <color indexed="81"/>
            <rFont val="Tahoma"/>
            <charset val="1"/>
          </rPr>
          <t>inserire eventuale valore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7" authorId="0" shapeId="0">
      <text>
        <r>
          <rPr>
            <b/>
            <sz val="9"/>
            <color indexed="81"/>
            <rFont val="Tahoma"/>
            <charset val="1"/>
          </rPr>
          <t>inserire eventuale valore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7" authorId="0" shapeId="0">
      <text>
        <r>
          <rPr>
            <sz val="9"/>
            <color indexed="81"/>
            <rFont val="Tahoma"/>
            <family val="2"/>
          </rPr>
          <t xml:space="preserve">controllare su bolletta se il valore è corretto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 shapeId="0">
      <text>
        <r>
          <rPr>
            <b/>
            <sz val="9"/>
            <color indexed="81"/>
            <rFont val="Tahoma"/>
            <charset val="1"/>
          </rPr>
          <t>inserire eventuale valore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9" authorId="0" shapeId="0">
      <text>
        <r>
          <rPr>
            <b/>
            <sz val="9"/>
            <color indexed="81"/>
            <rFont val="Tahoma"/>
            <charset val="1"/>
          </rPr>
          <t>inserire eventuale valore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 shapeId="0">
      <text>
        <r>
          <rPr>
            <b/>
            <sz val="9"/>
            <color indexed="81"/>
            <rFont val="Tahoma"/>
            <charset val="1"/>
          </rPr>
          <t>inserire eventuale valore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1" authorId="0" shapeId="0">
      <text>
        <r>
          <rPr>
            <b/>
            <sz val="9"/>
            <color indexed="81"/>
            <rFont val="Tahoma"/>
            <charset val="1"/>
          </rPr>
          <t>consumo annuo da bolletta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3" authorId="0" shapeId="0">
      <text>
        <r>
          <rPr>
            <sz val="9"/>
            <color indexed="81"/>
            <rFont val="Tahoma"/>
            <family val="2"/>
          </rPr>
          <t>controllare se iva è 22% altrimenti modificare come da bolletta</t>
        </r>
      </text>
    </comment>
  </commentList>
</comments>
</file>

<file path=xl/sharedStrings.xml><?xml version="1.0" encoding="utf-8"?>
<sst xmlns="http://schemas.openxmlformats.org/spreadsheetml/2006/main" count="100" uniqueCount="72">
  <si>
    <t>Tipologia offerta</t>
  </si>
  <si>
    <t>Caratteristiche</t>
  </si>
  <si>
    <t>€/MWh</t>
  </si>
  <si>
    <t>€/mese</t>
  </si>
  <si>
    <t>Imponibile</t>
  </si>
  <si>
    <t>IVA</t>
  </si>
  <si>
    <t>kWh</t>
  </si>
  <si>
    <t>Periodo</t>
  </si>
  <si>
    <t>Consumo fatturato</t>
  </si>
  <si>
    <t>€</t>
  </si>
  <si>
    <t>Costo unitario imponibile</t>
  </si>
  <si>
    <t>Costo unitario totale</t>
  </si>
  <si>
    <t>BOLLETTE ANALIZZATE</t>
  </si>
  <si>
    <t>CLIENTE</t>
  </si>
  <si>
    <t>POD</t>
  </si>
  <si>
    <t>Attuale fornitore</t>
  </si>
  <si>
    <t>Data elaborazione</t>
  </si>
  <si>
    <t>POSSIBILE RISPARMIO</t>
  </si>
  <si>
    <t>Altri costi variabili vendita</t>
  </si>
  <si>
    <t>Costi passanti - servizi di rete</t>
  </si>
  <si>
    <t>Costi passanti - dispacciamento</t>
  </si>
  <si>
    <t>€/anno</t>
  </si>
  <si>
    <t xml:space="preserve">Sintesi </t>
  </si>
  <si>
    <t xml:space="preserve">Note </t>
  </si>
  <si>
    <t>DATI E CARATTERISTICHE FORNITURA</t>
  </si>
  <si>
    <t>FENIX
(attuale di mercato)</t>
  </si>
  <si>
    <t>Prezzo netto energia</t>
  </si>
  <si>
    <t>Perdite di rete</t>
  </si>
  <si>
    <t>Spesa annua - imponibile</t>
  </si>
  <si>
    <t>Spesa annua - IVA comp</t>
  </si>
  <si>
    <t>Consumo annuo (kWh)</t>
  </si>
  <si>
    <t>Costi fissi vendita</t>
  </si>
  <si>
    <t>UM</t>
  </si>
  <si>
    <t>Risparmio annuo - imponibile</t>
  </si>
  <si>
    <t>Risparmio annuo - IVA comp</t>
  </si>
  <si>
    <t>Analista</t>
  </si>
  <si>
    <t>Costi passanti - accise</t>
  </si>
  <si>
    <t>Extra Sbilanciamenti               €/MWh</t>
  </si>
  <si>
    <t>Extra Commercializzazione     €/MWh</t>
  </si>
  <si>
    <t xml:space="preserve">Risparmio stimato: IVA esclusa circa €/anno </t>
  </si>
  <si>
    <t>BT ALTRI USI</t>
  </si>
  <si>
    <t>prezzo energia</t>
  </si>
  <si>
    <t>Onere per invio ft cartacea     €/mese</t>
  </si>
  <si>
    <t>Extra Commercializzazione     €/mese</t>
  </si>
  <si>
    <t>PREZZI MEDI FORNITURA - aggiornato al 17/11/16</t>
  </si>
  <si>
    <t>Liv. Ten.</t>
  </si>
  <si>
    <t>Opz</t>
  </si>
  <si>
    <t>N° campioni</t>
  </si>
  <si>
    <t>Consumo medio mensile</t>
  </si>
  <si>
    <t>EN</t>
  </si>
  <si>
    <t>DS</t>
  </si>
  <si>
    <t>TR</t>
  </si>
  <si>
    <t>AC</t>
  </si>
  <si>
    <t>IMP</t>
  </si>
  <si>
    <t>kWh/mese</t>
  </si>
  <si>
    <t>BT</t>
  </si>
  <si>
    <t>D2</t>
  </si>
  <si>
    <t>D3NR</t>
  </si>
  <si>
    <t>D3R</t>
  </si>
  <si>
    <t>BTIP</t>
  </si>
  <si>
    <t>BTA1</t>
  </si>
  <si>
    <t>BTA2</t>
  </si>
  <si>
    <t>BTA3</t>
  </si>
  <si>
    <t>BTA4</t>
  </si>
  <si>
    <t>BTA5</t>
  </si>
  <si>
    <t>BTA6</t>
  </si>
  <si>
    <t>MT</t>
  </si>
  <si>
    <t>MTA1</t>
  </si>
  <si>
    <t>MTA2</t>
  </si>
  <si>
    <t>MTA3</t>
  </si>
  <si>
    <t>AT</t>
  </si>
  <si>
    <t>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</si>
</sst>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000_-;\-* #,##0.00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164" fontId="6" fillId="0" borderId="1" xfId="1" applyNumberFormat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43" fontId="3" fillId="0" borderId="1" xfId="1" applyFont="1" applyBorder="1"/>
    <xf numFmtId="0" fontId="3" fillId="0" borderId="0" xfId="0" applyFont="1" applyAlignment="1">
      <alignment horizontal="center"/>
    </xf>
    <xf numFmtId="0" fontId="8" fillId="0" borderId="0" xfId="0" applyFont="1"/>
    <xf numFmtId="164" fontId="7" fillId="0" borderId="10" xfId="1" applyNumberFormat="1" applyFont="1" applyBorder="1"/>
    <xf numFmtId="43" fontId="7" fillId="0" borderId="11" xfId="1" applyFont="1" applyBorder="1"/>
    <xf numFmtId="43" fontId="7" fillId="0" borderId="12" xfId="1" applyFont="1" applyBorder="1"/>
    <xf numFmtId="0" fontId="4" fillId="0" borderId="0" xfId="0" applyFont="1"/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6" fillId="0" borderId="5" xfId="0" applyFont="1" applyBorder="1"/>
    <xf numFmtId="43" fontId="3" fillId="0" borderId="6" xfId="1" applyFont="1" applyBorder="1"/>
    <xf numFmtId="0" fontId="6" fillId="0" borderId="7" xfId="0" applyFont="1" applyBorder="1"/>
    <xf numFmtId="164" fontId="6" fillId="0" borderId="8" xfId="1" applyNumberFormat="1" applyFont="1" applyBorder="1" applyAlignment="1">
      <alignment horizontal="center"/>
    </xf>
    <xf numFmtId="43" fontId="6" fillId="0" borderId="8" xfId="1" applyFont="1" applyBorder="1" applyAlignment="1">
      <alignment horizontal="center"/>
    </xf>
    <xf numFmtId="43" fontId="3" fillId="0" borderId="8" xfId="1" applyFont="1" applyBorder="1"/>
    <xf numFmtId="43" fontId="3" fillId="0" borderId="9" xfId="1" applyFont="1" applyBorder="1"/>
    <xf numFmtId="0" fontId="2" fillId="0" borderId="0" xfId="0" applyFont="1" applyAlignment="1">
      <alignment horizontal="center"/>
    </xf>
    <xf numFmtId="0" fontId="5" fillId="3" borderId="2" xfId="0" applyFont="1" applyFill="1" applyBorder="1" applyAlignment="1">
      <alignment vertical="top"/>
    </xf>
    <xf numFmtId="0" fontId="5" fillId="3" borderId="5" xfId="0" applyFont="1" applyFill="1" applyBorder="1" applyAlignment="1">
      <alignment vertical="top"/>
    </xf>
    <xf numFmtId="0" fontId="5" fillId="5" borderId="5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5" fillId="3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43" fontId="11" fillId="0" borderId="1" xfId="1" applyFont="1" applyBorder="1"/>
    <xf numFmtId="43" fontId="11" fillId="0" borderId="6" xfId="1" applyFont="1" applyBorder="1"/>
    <xf numFmtId="0" fontId="5" fillId="3" borderId="7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14" fontId="10" fillId="0" borderId="4" xfId="0" applyNumberFormat="1" applyFont="1" applyBorder="1" applyAlignment="1">
      <alignment horizontal="left" vertical="top" wrapText="1"/>
    </xf>
    <xf numFmtId="0" fontId="5" fillId="3" borderId="7" xfId="0" applyFont="1" applyFill="1" applyBorder="1" applyAlignment="1">
      <alignment vertical="top"/>
    </xf>
    <xf numFmtId="14" fontId="10" fillId="0" borderId="9" xfId="0" applyNumberFormat="1" applyFont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43" fontId="7" fillId="6" borderId="9" xfId="1" applyFont="1" applyFill="1" applyBorder="1"/>
    <xf numFmtId="43" fontId="9" fillId="0" borderId="3" xfId="1" applyFont="1" applyBorder="1"/>
    <xf numFmtId="0" fontId="3" fillId="0" borderId="1" xfId="0" applyFont="1" applyBorder="1"/>
    <xf numFmtId="43" fontId="9" fillId="0" borderId="1" xfId="1" applyFont="1" applyBorder="1"/>
    <xf numFmtId="0" fontId="5" fillId="3" borderId="7" xfId="0" applyFont="1" applyFill="1" applyBorder="1" applyAlignment="1">
      <alignment vertical="top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0" fillId="8" borderId="5" xfId="0" applyFill="1" applyBorder="1"/>
    <xf numFmtId="0" fontId="0" fillId="8" borderId="6" xfId="0" applyFill="1" applyBorder="1"/>
    <xf numFmtId="0" fontId="5" fillId="7" borderId="5" xfId="0" applyFont="1" applyFill="1" applyBorder="1" applyAlignment="1">
      <alignment vertical="top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164" fontId="7" fillId="0" borderId="0" xfId="1" applyNumberFormat="1" applyFont="1" applyBorder="1"/>
    <xf numFmtId="43" fontId="7" fillId="0" borderId="0" xfId="1" applyFont="1" applyBorder="1"/>
    <xf numFmtId="43" fontId="9" fillId="0" borderId="19" xfId="0" applyNumberFormat="1" applyFont="1" applyBorder="1"/>
    <xf numFmtId="0" fontId="5" fillId="3" borderId="5" xfId="0" applyFont="1" applyFill="1" applyBorder="1" applyAlignment="1">
      <alignment horizontal="left" vertical="top" wrapText="1"/>
    </xf>
    <xf numFmtId="43" fontId="7" fillId="6" borderId="6" xfId="1" applyFont="1" applyFill="1" applyBorder="1"/>
    <xf numFmtId="43" fontId="9" fillId="0" borderId="6" xfId="1" applyFont="1" applyBorder="1"/>
    <xf numFmtId="43" fontId="7" fillId="0" borderId="20" xfId="1" applyFont="1" applyBorder="1"/>
    <xf numFmtId="0" fontId="3" fillId="0" borderId="21" xfId="0" applyFont="1" applyBorder="1"/>
    <xf numFmtId="43" fontId="0" fillId="0" borderId="0" xfId="0" applyNumberFormat="1"/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43" fontId="13" fillId="0" borderId="1" xfId="1" applyFont="1" applyBorder="1"/>
    <xf numFmtId="43" fontId="13" fillId="0" borderId="6" xfId="1" applyFont="1" applyBorder="1"/>
    <xf numFmtId="43" fontId="0" fillId="0" borderId="0" xfId="1" applyFont="1"/>
    <xf numFmtId="43" fontId="13" fillId="0" borderId="6" xfId="1" applyFont="1" applyFill="1" applyBorder="1"/>
    <xf numFmtId="0" fontId="5" fillId="3" borderId="2" xfId="0" applyFont="1" applyFill="1" applyBorder="1" applyAlignment="1">
      <alignment vertical="top"/>
    </xf>
    <xf numFmtId="0" fontId="6" fillId="0" borderId="16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18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14" fontId="10" fillId="0" borderId="0" xfId="0" applyNumberFormat="1" applyFont="1" applyBorder="1" applyAlignment="1">
      <alignment horizontal="left" vertical="top" wrapText="1"/>
    </xf>
    <xf numFmtId="0" fontId="6" fillId="0" borderId="25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2" fontId="6" fillId="0" borderId="16" xfId="1" applyNumberFormat="1" applyFont="1" applyFill="1" applyBorder="1" applyAlignment="1">
      <alignment horizontal="left" vertical="top" wrapText="1"/>
    </xf>
    <xf numFmtId="0" fontId="17" fillId="3" borderId="2" xfId="0" applyFont="1" applyFill="1" applyBorder="1" applyAlignment="1">
      <alignment horizontal="center" vertical="top" wrapText="1"/>
    </xf>
    <xf numFmtId="0" fontId="17" fillId="3" borderId="3" xfId="0" applyFont="1" applyFill="1" applyBorder="1" applyAlignment="1">
      <alignment horizontal="center" vertical="top" wrapText="1"/>
    </xf>
    <xf numFmtId="0" fontId="17" fillId="3" borderId="4" xfId="0" applyFont="1" applyFill="1" applyBorder="1" applyAlignment="1">
      <alignment horizontal="center" vertical="top" wrapText="1"/>
    </xf>
    <xf numFmtId="17" fontId="6" fillId="0" borderId="5" xfId="0" applyNumberFormat="1" applyFont="1" applyBorder="1"/>
    <xf numFmtId="166" fontId="0" fillId="0" borderId="0" xfId="1" applyNumberFormat="1" applyFont="1"/>
    <xf numFmtId="0" fontId="0" fillId="0" borderId="0" xfId="0" applyFill="1" applyBorder="1" applyAlignment="1">
      <alignment horizontal="center"/>
    </xf>
    <xf numFmtId="0" fontId="0" fillId="9" borderId="0" xfId="0" applyFill="1"/>
    <xf numFmtId="43" fontId="6" fillId="0" borderId="26" xfId="1" applyFont="1" applyBorder="1" applyAlignment="1">
      <alignment vertical="center" wrapText="1"/>
    </xf>
    <xf numFmtId="0" fontId="6" fillId="0" borderId="0" xfId="0" applyFont="1" applyFill="1" applyBorder="1" applyAlignment="1">
      <alignment vertical="top" wrapText="1"/>
    </xf>
    <xf numFmtId="165" fontId="6" fillId="0" borderId="8" xfId="2" applyNumberFormat="1" applyFont="1" applyBorder="1" applyAlignment="1">
      <alignment horizontal="right" vertical="center" wrapText="1"/>
    </xf>
    <xf numFmtId="165" fontId="6" fillId="0" borderId="9" xfId="2" applyNumberFormat="1" applyFont="1" applyBorder="1" applyAlignment="1">
      <alignment horizontal="right" vertical="center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vertical="top"/>
    </xf>
    <xf numFmtId="0" fontId="3" fillId="0" borderId="7" xfId="0" applyFont="1" applyBorder="1" applyAlignment="1"/>
    <xf numFmtId="0" fontId="5" fillId="3" borderId="22" xfId="0" applyFont="1" applyFill="1" applyBorder="1" applyAlignment="1">
      <alignment vertical="top" wrapText="1"/>
    </xf>
    <xf numFmtId="0" fontId="0" fillId="0" borderId="23" xfId="0" applyBorder="1" applyAlignment="1"/>
    <xf numFmtId="0" fontId="0" fillId="0" borderId="24" xfId="0" applyBorder="1" applyAlignment="1"/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165" fontId="6" fillId="0" borderId="1" xfId="2" applyNumberFormat="1" applyFont="1" applyBorder="1" applyAlignment="1">
      <alignment horizontal="right" vertical="center" wrapText="1"/>
    </xf>
    <xf numFmtId="165" fontId="6" fillId="0" borderId="6" xfId="2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left"/>
    </xf>
    <xf numFmtId="0" fontId="19" fillId="10" borderId="1" xfId="0" applyFont="1" applyFill="1" applyBorder="1" applyAlignment="1">
      <alignment horizontal="center" vertical="top" wrapText="1"/>
    </xf>
    <xf numFmtId="0" fontId="19" fillId="11" borderId="1" xfId="0" applyFont="1" applyFill="1" applyBorder="1" applyAlignment="1">
      <alignment vertical="top" wrapText="1"/>
    </xf>
    <xf numFmtId="0" fontId="19" fillId="11" borderId="1" xfId="0" applyFont="1" applyFill="1" applyBorder="1" applyAlignment="1">
      <alignment horizontal="center" vertical="top" wrapText="1"/>
    </xf>
    <xf numFmtId="0" fontId="19" fillId="12" borderId="1" xfId="0" applyFont="1" applyFill="1" applyBorder="1" applyAlignment="1">
      <alignment horizontal="center" vertical="top" wrapText="1"/>
    </xf>
    <xf numFmtId="0" fontId="19" fillId="10" borderId="1" xfId="0" applyFont="1" applyFill="1" applyBorder="1" applyAlignment="1">
      <alignment horizontal="center"/>
    </xf>
    <xf numFmtId="0" fontId="19" fillId="11" borderId="1" xfId="0" applyFont="1" applyFill="1" applyBorder="1"/>
    <xf numFmtId="0" fontId="19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164" fontId="0" fillId="13" borderId="1" xfId="1" applyNumberFormat="1" applyFont="1" applyFill="1" applyBorder="1"/>
    <xf numFmtId="43" fontId="0" fillId="13" borderId="1" xfId="1" applyFont="1" applyFill="1" applyBorder="1"/>
    <xf numFmtId="43" fontId="0" fillId="13" borderId="1" xfId="0" applyNumberFormat="1" applyFill="1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43" fontId="0" fillId="0" borderId="1" xfId="1" applyFont="1" applyBorder="1"/>
    <xf numFmtId="43" fontId="0" fillId="0" borderId="1" xfId="0" applyNumberFormat="1" applyBorder="1"/>
    <xf numFmtId="0" fontId="0" fillId="0" borderId="0" xfId="0" applyFill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171450</xdr:rowOff>
    </xdr:from>
    <xdr:to>
      <xdr:col>1</xdr:col>
      <xdr:colOff>1436375</xdr:colOff>
      <xdr:row>5</xdr:row>
      <xdr:rowOff>66296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171450"/>
          <a:ext cx="2255525" cy="847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B44"/>
  <sheetViews>
    <sheetView tabSelected="1" view="pageBreakPreview" zoomScaleNormal="110" zoomScaleSheetLayoutView="100" workbookViewId="0">
      <selection activeCell="O24" sqref="O24"/>
    </sheetView>
  </sheetViews>
  <sheetFormatPr defaultRowHeight="15" x14ac:dyDescent="0.25"/>
  <cols>
    <col min="1" max="1" width="19.85546875" customWidth="1"/>
    <col min="2" max="2" width="28.7109375" customWidth="1"/>
    <col min="3" max="3" width="6.7109375" customWidth="1"/>
    <col min="4" max="4" width="2.7109375" customWidth="1"/>
    <col min="5" max="5" width="17.5703125" customWidth="1"/>
    <col min="6" max="6" width="8.42578125" customWidth="1"/>
    <col min="7" max="7" width="8.5703125" style="2" customWidth="1"/>
    <col min="8" max="8" width="7.42578125" style="2" customWidth="1"/>
    <col min="9" max="10" width="9.28515625" style="2" bestFit="1" customWidth="1"/>
    <col min="11" max="11" width="3.85546875" customWidth="1"/>
    <col min="12" max="12" width="26.5703125" customWidth="1"/>
    <col min="13" max="13" width="7.140625" style="1" customWidth="1"/>
    <col min="14" max="14" width="9.5703125" customWidth="1"/>
    <col min="15" max="16" width="10" customWidth="1"/>
    <col min="17" max="17" width="7.28515625" bestFit="1" customWidth="1"/>
    <col min="18" max="18" width="9.5703125" bestFit="1" customWidth="1"/>
  </cols>
  <sheetData>
    <row r="3" spans="1:28" ht="15" customHeight="1" x14ac:dyDescent="0.25"/>
    <row r="8" spans="1:28" x14ac:dyDescent="0.25">
      <c r="A8" s="8" t="s">
        <v>24</v>
      </c>
      <c r="B8" s="2"/>
      <c r="C8" s="2"/>
      <c r="D8" s="2"/>
      <c r="E8" s="8" t="s">
        <v>12</v>
      </c>
      <c r="F8" s="2"/>
      <c r="K8" s="2"/>
      <c r="L8" s="8" t="s">
        <v>17</v>
      </c>
      <c r="M8" s="26"/>
      <c r="N8" s="2"/>
      <c r="O8" s="2"/>
    </row>
    <row r="9" spans="1:28" ht="15.75" thickBot="1" x14ac:dyDescent="0.3"/>
    <row r="10" spans="1:28" ht="48" x14ac:dyDescent="0.25">
      <c r="A10" s="72" t="s">
        <v>13</v>
      </c>
      <c r="B10" s="101"/>
      <c r="C10" s="102"/>
      <c r="D10" s="3"/>
      <c r="E10" s="13" t="s">
        <v>7</v>
      </c>
      <c r="F10" s="14" t="s">
        <v>8</v>
      </c>
      <c r="G10" s="14" t="s">
        <v>4</v>
      </c>
      <c r="H10" s="14" t="s">
        <v>5</v>
      </c>
      <c r="I10" s="14" t="s">
        <v>10</v>
      </c>
      <c r="J10" s="15" t="s">
        <v>11</v>
      </c>
      <c r="K10" s="3"/>
      <c r="L10" s="83" t="s">
        <v>22</v>
      </c>
      <c r="M10" s="84" t="s">
        <v>32</v>
      </c>
      <c r="N10" s="84" t="s">
        <v>15</v>
      </c>
      <c r="O10" s="85" t="s">
        <v>25</v>
      </c>
      <c r="R10" s="12"/>
    </row>
    <row r="11" spans="1:28" x14ac:dyDescent="0.25">
      <c r="A11" s="28" t="s">
        <v>14</v>
      </c>
      <c r="B11" s="103"/>
      <c r="C11" s="104"/>
      <c r="D11" s="3"/>
      <c r="E11" s="16"/>
      <c r="F11" s="17" t="s">
        <v>6</v>
      </c>
      <c r="G11" s="17" t="s">
        <v>9</v>
      </c>
      <c r="H11" s="17" t="s">
        <v>9</v>
      </c>
      <c r="I11" s="17" t="s">
        <v>2</v>
      </c>
      <c r="J11" s="18" t="s">
        <v>2</v>
      </c>
      <c r="K11" s="3"/>
      <c r="L11" s="49"/>
      <c r="M11" s="48"/>
      <c r="N11" s="47"/>
      <c r="O11" s="50"/>
      <c r="Q11" s="1"/>
      <c r="R11" s="1"/>
      <c r="S11" s="1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2.75" customHeight="1" x14ac:dyDescent="0.25">
      <c r="A12" s="31" t="s">
        <v>15</v>
      </c>
      <c r="B12" s="105"/>
      <c r="C12" s="106"/>
      <c r="D12" s="3"/>
      <c r="E12" s="86"/>
      <c r="F12" s="4"/>
      <c r="G12" s="5"/>
      <c r="H12" s="5"/>
      <c r="I12" s="6"/>
      <c r="J12" s="20"/>
      <c r="K12" s="3"/>
      <c r="L12" s="51" t="s">
        <v>31</v>
      </c>
      <c r="M12" s="30" t="s">
        <v>3</v>
      </c>
      <c r="N12" s="68"/>
      <c r="O12" s="69"/>
      <c r="R12" s="12"/>
      <c r="U12" s="89"/>
      <c r="V12" s="89"/>
      <c r="W12" s="89"/>
    </row>
    <row r="13" spans="1:28" ht="12.75" customHeight="1" x14ac:dyDescent="0.25">
      <c r="A13" s="31" t="s">
        <v>0</v>
      </c>
      <c r="B13" s="105"/>
      <c r="C13" s="106"/>
      <c r="D13" s="3"/>
      <c r="E13" s="19"/>
      <c r="F13" s="4"/>
      <c r="G13" s="5"/>
      <c r="H13" s="5"/>
      <c r="I13" s="6" t="str">
        <f t="shared" ref="I13:I15" si="0">IF(F13&gt;0,G13/F13*1000,"")</f>
        <v/>
      </c>
      <c r="J13" s="20" t="str">
        <f t="shared" ref="J13:J15" si="1">IF(F13&gt;0,(G13+H13)/F13*1000,"")</f>
        <v/>
      </c>
      <c r="K13" s="3"/>
      <c r="L13" s="29" t="s">
        <v>26</v>
      </c>
      <c r="M13" s="30" t="s">
        <v>2</v>
      </c>
      <c r="N13" s="68"/>
      <c r="O13" s="71"/>
      <c r="R13" s="12"/>
    </row>
    <row r="14" spans="1:28" ht="12.75" customHeight="1" x14ac:dyDescent="0.25">
      <c r="A14" s="98" t="s">
        <v>1</v>
      </c>
      <c r="B14" s="105" t="s">
        <v>40</v>
      </c>
      <c r="C14" s="106"/>
      <c r="D14" s="3"/>
      <c r="E14" s="19"/>
      <c r="F14" s="4"/>
      <c r="G14" s="5"/>
      <c r="H14" s="5"/>
      <c r="I14" s="6" t="str">
        <f t="shared" si="0"/>
        <v/>
      </c>
      <c r="J14" s="20" t="str">
        <f t="shared" si="1"/>
        <v/>
      </c>
      <c r="K14" s="3"/>
      <c r="L14" s="29" t="s">
        <v>18</v>
      </c>
      <c r="M14" s="30" t="s">
        <v>2</v>
      </c>
      <c r="N14" s="68"/>
      <c r="O14" s="69">
        <v>0</v>
      </c>
      <c r="R14" s="12"/>
    </row>
    <row r="15" spans="1:28" x14ac:dyDescent="0.25">
      <c r="A15" s="99"/>
      <c r="B15" s="79" t="s">
        <v>41</v>
      </c>
      <c r="C15" s="90"/>
      <c r="D15" s="3"/>
      <c r="E15" s="19"/>
      <c r="F15" s="4"/>
      <c r="G15" s="5"/>
      <c r="H15" s="5"/>
      <c r="I15" s="6" t="str">
        <f t="shared" si="0"/>
        <v/>
      </c>
      <c r="J15" s="20" t="str">
        <f t="shared" si="1"/>
        <v/>
      </c>
      <c r="K15" s="3"/>
      <c r="L15" s="32" t="s">
        <v>19</v>
      </c>
      <c r="M15" s="30" t="s">
        <v>2</v>
      </c>
      <c r="N15" s="33"/>
      <c r="O15" s="34"/>
      <c r="U15" s="70"/>
    </row>
    <row r="16" spans="1:28" ht="12.75" customHeight="1" x14ac:dyDescent="0.25">
      <c r="A16" s="99"/>
      <c r="B16" s="80" t="s">
        <v>37</v>
      </c>
      <c r="C16" s="81"/>
      <c r="D16" s="3"/>
      <c r="E16" s="19"/>
      <c r="F16" s="4"/>
      <c r="G16" s="5"/>
      <c r="H16" s="5"/>
      <c r="I16" s="6" t="str">
        <f t="shared" ref="I16:I24" si="2">IF(F16&gt;0,G16/F16*1000,"")</f>
        <v/>
      </c>
      <c r="J16" s="20" t="str">
        <f t="shared" ref="J16:J24" si="3">IF(F16&gt;0,(G16+H16)/F16*1000,"")</f>
        <v/>
      </c>
      <c r="K16" s="3"/>
      <c r="L16" s="32" t="s">
        <v>20</v>
      </c>
      <c r="M16" s="30" t="s">
        <v>2</v>
      </c>
      <c r="N16" s="33"/>
      <c r="O16" s="34"/>
      <c r="R16" s="87"/>
      <c r="U16" s="70"/>
    </row>
    <row r="17" spans="1:22" ht="12.75" customHeight="1" x14ac:dyDescent="0.25">
      <c r="A17" s="99"/>
      <c r="B17" s="80" t="s">
        <v>38</v>
      </c>
      <c r="C17" s="81"/>
      <c r="D17" s="3"/>
      <c r="E17" s="19"/>
      <c r="F17" s="4"/>
      <c r="G17" s="5"/>
      <c r="H17" s="5"/>
      <c r="I17" s="6" t="str">
        <f t="shared" si="2"/>
        <v/>
      </c>
      <c r="J17" s="20" t="str">
        <f t="shared" si="3"/>
        <v/>
      </c>
      <c r="K17" s="3"/>
      <c r="L17" s="32" t="s">
        <v>36</v>
      </c>
      <c r="M17" s="30" t="s">
        <v>2</v>
      </c>
      <c r="N17" s="33">
        <v>12.5</v>
      </c>
      <c r="O17" s="34">
        <f t="shared" ref="O17" si="4">N17</f>
        <v>12.5</v>
      </c>
      <c r="U17" s="70"/>
    </row>
    <row r="18" spans="1:22" ht="12.75" customHeight="1" x14ac:dyDescent="0.25">
      <c r="A18" s="99"/>
      <c r="B18" s="80" t="s">
        <v>43</v>
      </c>
      <c r="C18" s="81"/>
      <c r="D18" s="3"/>
      <c r="E18" s="19"/>
      <c r="F18" s="4"/>
      <c r="G18" s="5"/>
      <c r="H18" s="5"/>
      <c r="I18" s="6" t="str">
        <f t="shared" si="2"/>
        <v/>
      </c>
      <c r="J18" s="20" t="str">
        <f t="shared" si="3"/>
        <v/>
      </c>
      <c r="K18" s="3"/>
      <c r="L18" s="52"/>
      <c r="M18" s="30"/>
      <c r="N18" s="44"/>
      <c r="O18" s="53"/>
      <c r="U18" s="70"/>
    </row>
    <row r="19" spans="1:22" ht="12.75" customHeight="1" x14ac:dyDescent="0.25">
      <c r="A19" s="99"/>
      <c r="B19" s="80" t="s">
        <v>42</v>
      </c>
      <c r="C19" s="81"/>
      <c r="D19" s="3"/>
      <c r="E19" s="19"/>
      <c r="F19" s="4"/>
      <c r="G19" s="5"/>
      <c r="H19" s="5"/>
      <c r="I19" s="6" t="str">
        <f t="shared" si="2"/>
        <v/>
      </c>
      <c r="J19" s="20" t="str">
        <f t="shared" si="3"/>
        <v/>
      </c>
      <c r="K19" s="3"/>
      <c r="L19" s="52"/>
      <c r="M19" s="30"/>
      <c r="N19" s="44"/>
      <c r="O19" s="53"/>
      <c r="U19" s="70"/>
    </row>
    <row r="20" spans="1:22" ht="12.75" customHeight="1" x14ac:dyDescent="0.25">
      <c r="A20" s="100"/>
      <c r="B20" s="80"/>
      <c r="C20" s="81"/>
      <c r="D20" s="3"/>
      <c r="E20" s="19"/>
      <c r="F20" s="4"/>
      <c r="G20" s="5"/>
      <c r="H20" s="5"/>
      <c r="I20" s="6" t="str">
        <f t="shared" si="2"/>
        <v/>
      </c>
      <c r="J20" s="20" t="str">
        <f t="shared" si="3"/>
        <v/>
      </c>
      <c r="K20" s="3"/>
      <c r="L20" s="52"/>
      <c r="M20" s="30"/>
      <c r="N20" s="44"/>
      <c r="O20" s="53"/>
      <c r="U20" s="70"/>
      <c r="V20" s="70"/>
    </row>
    <row r="21" spans="1:22" ht="12.75" customHeight="1" x14ac:dyDescent="0.25">
      <c r="A21" s="31" t="s">
        <v>30</v>
      </c>
      <c r="B21" s="107"/>
      <c r="C21" s="108"/>
      <c r="D21" s="3"/>
      <c r="E21" s="19"/>
      <c r="F21" s="4"/>
      <c r="G21" s="5"/>
      <c r="H21" s="5"/>
      <c r="I21" s="6" t="str">
        <f t="shared" si="2"/>
        <v/>
      </c>
      <c r="J21" s="20" t="str">
        <f t="shared" si="3"/>
        <v/>
      </c>
      <c r="K21" s="3"/>
      <c r="L21" s="52"/>
      <c r="M21" s="30"/>
      <c r="N21" s="44"/>
      <c r="O21" s="53"/>
      <c r="U21" s="70"/>
      <c r="V21" s="70"/>
    </row>
    <row r="22" spans="1:22" ht="12.75" customHeight="1" x14ac:dyDescent="0.25">
      <c r="A22" s="31" t="s">
        <v>27</v>
      </c>
      <c r="B22" s="109">
        <v>0.104</v>
      </c>
      <c r="C22" s="110"/>
      <c r="D22" s="3"/>
      <c r="E22" s="19"/>
      <c r="F22" s="4"/>
      <c r="G22" s="5"/>
      <c r="H22" s="5"/>
      <c r="I22" s="6" t="str">
        <f t="shared" si="2"/>
        <v/>
      </c>
      <c r="J22" s="20" t="str">
        <f t="shared" si="3"/>
        <v/>
      </c>
      <c r="K22" s="3"/>
      <c r="L22" s="52"/>
      <c r="M22" s="30"/>
      <c r="N22" s="44"/>
      <c r="O22" s="53"/>
      <c r="U22" s="70"/>
      <c r="V22" s="70"/>
    </row>
    <row r="23" spans="1:22" ht="12.75" customHeight="1" thickBot="1" x14ac:dyDescent="0.3">
      <c r="A23" s="46" t="s">
        <v>5</v>
      </c>
      <c r="B23" s="92">
        <v>0.22</v>
      </c>
      <c r="C23" s="93"/>
      <c r="D23" s="3"/>
      <c r="E23" s="21"/>
      <c r="F23" s="22"/>
      <c r="G23" s="23"/>
      <c r="H23" s="23"/>
      <c r="I23" s="24" t="str">
        <f t="shared" si="2"/>
        <v/>
      </c>
      <c r="J23" s="25" t="str">
        <f t="shared" si="3"/>
        <v/>
      </c>
      <c r="K23" s="3"/>
      <c r="L23" s="54"/>
      <c r="M23" s="36"/>
      <c r="N23" s="55"/>
      <c r="O23" s="56"/>
      <c r="U23" s="70"/>
      <c r="V23" s="70"/>
    </row>
    <row r="24" spans="1:22" ht="15.75" thickBot="1" x14ac:dyDescent="0.3">
      <c r="D24" s="3"/>
      <c r="E24" s="3"/>
      <c r="F24" s="9">
        <f>SUM(F12:F23)</f>
        <v>0</v>
      </c>
      <c r="G24" s="10">
        <f t="shared" ref="G24:H24" si="5">SUM(G12:G23)</f>
        <v>0</v>
      </c>
      <c r="H24" s="10">
        <f t="shared" si="5"/>
        <v>0</v>
      </c>
      <c r="I24" s="10" t="str">
        <f t="shared" si="2"/>
        <v/>
      </c>
      <c r="J24" s="11" t="str">
        <f t="shared" si="3"/>
        <v/>
      </c>
      <c r="K24" s="3"/>
      <c r="L24" s="40" t="s">
        <v>28</v>
      </c>
      <c r="M24" s="41" t="s">
        <v>21</v>
      </c>
      <c r="N24" s="43">
        <f>N12*12+$B$21*(N13+N14+N16)*(1+$B$22)/1000+$B$21*(N15+N17)/1000</f>
        <v>0</v>
      </c>
      <c r="O24" s="43">
        <f>O12*12+$B$21*(O13+O14+O16)*(1+$B$22)/1000+$B$21*(O15+O17)/1000</f>
        <v>0</v>
      </c>
      <c r="Q24" s="65"/>
      <c r="R24" s="65"/>
      <c r="U24" s="70"/>
      <c r="V24" s="70"/>
    </row>
    <row r="25" spans="1:22" x14ac:dyDescent="0.25">
      <c r="D25" s="3"/>
      <c r="E25" s="3"/>
      <c r="F25" s="57"/>
      <c r="G25" s="58"/>
      <c r="H25" s="63"/>
      <c r="I25" s="58"/>
      <c r="J25" s="58"/>
      <c r="K25" s="3"/>
      <c r="L25" s="60" t="s">
        <v>33</v>
      </c>
      <c r="M25" s="30" t="s">
        <v>21</v>
      </c>
      <c r="N25" s="44"/>
      <c r="O25" s="61">
        <f>N24-O24</f>
        <v>0</v>
      </c>
    </row>
    <row r="26" spans="1:22" ht="15.75" thickBot="1" x14ac:dyDescent="0.3">
      <c r="A26" s="3"/>
      <c r="B26" s="3"/>
      <c r="C26" s="3"/>
      <c r="D26" s="3"/>
      <c r="E26" s="3"/>
      <c r="F26" s="3"/>
      <c r="G26" s="3"/>
      <c r="H26" s="64"/>
      <c r="I26" s="3"/>
      <c r="J26" s="3"/>
      <c r="K26" s="3"/>
      <c r="L26" s="60" t="s">
        <v>29</v>
      </c>
      <c r="M26" s="30" t="s">
        <v>21</v>
      </c>
      <c r="N26" s="45">
        <f>N24*(1+$B$23)</f>
        <v>0</v>
      </c>
      <c r="O26" s="62">
        <f>O24*(1+$B$23)</f>
        <v>0</v>
      </c>
      <c r="S26" s="65"/>
    </row>
    <row r="27" spans="1:22" ht="15.75" thickBot="1" x14ac:dyDescent="0.3">
      <c r="A27" s="3"/>
      <c r="B27" s="3"/>
      <c r="C27" s="3"/>
      <c r="D27" s="3"/>
      <c r="E27" s="3"/>
      <c r="F27" s="3"/>
      <c r="G27" s="3"/>
      <c r="H27" s="59">
        <f>SUM(G24:H24)</f>
        <v>0</v>
      </c>
      <c r="I27" s="3"/>
      <c r="J27" s="3"/>
      <c r="K27" s="3"/>
      <c r="L27" s="35" t="s">
        <v>34</v>
      </c>
      <c r="M27" s="36" t="s">
        <v>21</v>
      </c>
      <c r="N27" s="55"/>
      <c r="O27" s="42">
        <f>N26-O26</f>
        <v>0</v>
      </c>
    </row>
    <row r="28" spans="1:22" x14ac:dyDescent="0.25">
      <c r="G28"/>
      <c r="H28"/>
      <c r="I28"/>
      <c r="J28"/>
      <c r="M28"/>
    </row>
    <row r="29" spans="1:22" x14ac:dyDescent="0.25">
      <c r="G29"/>
      <c r="H29"/>
      <c r="I29"/>
      <c r="J29"/>
      <c r="M29"/>
    </row>
    <row r="30" spans="1:22" ht="15.75" thickBo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7"/>
      <c r="N30" s="3"/>
      <c r="O30" s="3"/>
    </row>
    <row r="31" spans="1:22" ht="15" customHeight="1" x14ac:dyDescent="0.25">
      <c r="A31" s="27" t="s">
        <v>16</v>
      </c>
      <c r="B31" s="37"/>
      <c r="C31" s="78"/>
      <c r="D31" s="3"/>
      <c r="E31" s="96" t="s">
        <v>23</v>
      </c>
      <c r="F31" s="94" t="s">
        <v>39</v>
      </c>
      <c r="G31" s="95"/>
      <c r="H31" s="95"/>
      <c r="I31" s="95"/>
      <c r="J31" s="82">
        <f>ROUND(O25,0)</f>
        <v>0</v>
      </c>
      <c r="K31" s="73"/>
      <c r="L31" s="73"/>
      <c r="M31" s="73"/>
      <c r="N31" s="73"/>
      <c r="O31" s="74"/>
    </row>
    <row r="32" spans="1:22" ht="15.75" thickBot="1" x14ac:dyDescent="0.3">
      <c r="A32" s="38" t="s">
        <v>35</v>
      </c>
      <c r="B32" s="39"/>
      <c r="C32" s="78"/>
      <c r="D32" s="3"/>
      <c r="E32" s="97"/>
      <c r="F32" s="75"/>
      <c r="G32" s="76"/>
      <c r="H32" s="76"/>
      <c r="I32" s="76"/>
      <c r="J32" s="76"/>
      <c r="K32" s="76"/>
      <c r="L32" s="76"/>
      <c r="M32" s="76"/>
      <c r="N32" s="76"/>
      <c r="O32" s="77"/>
      <c r="P32" s="91"/>
    </row>
    <row r="37" spans="4:22" s="3" customFormat="1" ht="12" x14ac:dyDescent="0.2">
      <c r="M37" s="7"/>
    </row>
    <row r="38" spans="4:22" s="3" customFormat="1" ht="12" x14ac:dyDescent="0.2">
      <c r="M38" s="7"/>
    </row>
    <row r="39" spans="4:22" s="3" customFormat="1" ht="12" x14ac:dyDescent="0.2">
      <c r="M39" s="7"/>
    </row>
    <row r="40" spans="4:22" s="3" customFormat="1" x14ac:dyDescent="0.2">
      <c r="E40" s="66"/>
      <c r="F40" s="66"/>
      <c r="G40" s="67"/>
      <c r="H40" s="67"/>
      <c r="I40" s="66"/>
      <c r="J40" s="67"/>
      <c r="K40" s="67"/>
      <c r="L40" s="67"/>
      <c r="M40" s="66"/>
      <c r="N40" s="67"/>
      <c r="O40" s="66"/>
      <c r="P40" s="66"/>
      <c r="Q40" s="66"/>
      <c r="R40" s="66"/>
      <c r="S40" s="66"/>
      <c r="T40" s="66"/>
      <c r="U40" s="66"/>
      <c r="V40" s="66"/>
    </row>
    <row r="41" spans="4:22" s="3" customFormat="1" ht="12" x14ac:dyDescent="0.2">
      <c r="M41" s="7"/>
    </row>
    <row r="42" spans="4:22" s="3" customFormat="1" ht="12" x14ac:dyDescent="0.2">
      <c r="M42" s="7"/>
    </row>
    <row r="43" spans="4:22" s="3" customFormat="1" x14ac:dyDescent="0.25">
      <c r="D43"/>
      <c r="E43"/>
      <c r="F43"/>
      <c r="M43" s="7"/>
    </row>
    <row r="44" spans="4:22" s="3" customFormat="1" x14ac:dyDescent="0.25">
      <c r="D44"/>
      <c r="E44"/>
      <c r="F44"/>
      <c r="M44" s="7"/>
    </row>
  </sheetData>
  <mergeCells count="11">
    <mergeCell ref="B23:C23"/>
    <mergeCell ref="F31:I31"/>
    <mergeCell ref="E31:E32"/>
    <mergeCell ref="A14:A20"/>
    <mergeCell ref="B10:C10"/>
    <mergeCell ref="B11:C11"/>
    <mergeCell ref="B12:C12"/>
    <mergeCell ref="B13:C13"/>
    <mergeCell ref="B14:C14"/>
    <mergeCell ref="B21:C21"/>
    <mergeCell ref="B22:C22"/>
  </mergeCells>
  <pageMargins left="0.7" right="0.7" top="0.75" bottom="0.75" header="0.3" footer="0.3"/>
  <pageSetup paperSize="9" scale="70" orientation="landscape" r:id="rId1"/>
  <ignoredErrors>
    <ignoredError sqref="O26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Q11" sqref="Q11"/>
    </sheetView>
  </sheetViews>
  <sheetFormatPr defaultRowHeight="15" x14ac:dyDescent="0.25"/>
  <cols>
    <col min="1" max="2" width="9.140625" style="1"/>
    <col min="3" max="3" width="12" customWidth="1"/>
    <col min="4" max="4" width="13.28515625" customWidth="1"/>
    <col min="11" max="11" width="3.85546875" customWidth="1"/>
    <col min="13" max="13" width="13.28515625" bestFit="1" customWidth="1"/>
  </cols>
  <sheetData>
    <row r="1" spans="1:11" x14ac:dyDescent="0.25">
      <c r="A1" s="111" t="s">
        <v>44</v>
      </c>
    </row>
    <row r="3" spans="1:11" ht="42.75" customHeight="1" x14ac:dyDescent="0.25">
      <c r="A3" s="112" t="s">
        <v>45</v>
      </c>
      <c r="B3" s="112" t="s">
        <v>46</v>
      </c>
      <c r="C3" s="113" t="s">
        <v>47</v>
      </c>
      <c r="D3" s="114" t="s">
        <v>48</v>
      </c>
      <c r="E3" s="115" t="s">
        <v>49</v>
      </c>
      <c r="F3" s="115" t="s">
        <v>50</v>
      </c>
      <c r="G3" s="115" t="s">
        <v>51</v>
      </c>
      <c r="H3" s="115" t="s">
        <v>52</v>
      </c>
      <c r="I3" s="115" t="s">
        <v>53</v>
      </c>
    </row>
    <row r="4" spans="1:11" ht="17.25" customHeight="1" x14ac:dyDescent="0.25">
      <c r="A4" s="116"/>
      <c r="B4" s="116"/>
      <c r="C4" s="117"/>
      <c r="D4" s="117" t="s">
        <v>54</v>
      </c>
      <c r="E4" s="118" t="s">
        <v>2</v>
      </c>
      <c r="F4" s="118" t="s">
        <v>2</v>
      </c>
      <c r="G4" s="118" t="s">
        <v>2</v>
      </c>
      <c r="H4" s="118" t="s">
        <v>2</v>
      </c>
      <c r="I4" s="118" t="s">
        <v>2</v>
      </c>
      <c r="K4" s="127"/>
    </row>
    <row r="5" spans="1:11" x14ac:dyDescent="0.25">
      <c r="A5" s="119" t="s">
        <v>55</v>
      </c>
      <c r="B5" s="119" t="s">
        <v>56</v>
      </c>
      <c r="C5" s="120">
        <v>41856</v>
      </c>
      <c r="D5" s="120">
        <v>189.47148961249448</v>
      </c>
      <c r="E5" s="121">
        <v>86.134432086025583</v>
      </c>
      <c r="F5" s="121">
        <v>9.6008921079705711</v>
      </c>
      <c r="G5" s="121">
        <v>88.857149966989212</v>
      </c>
      <c r="H5" s="121">
        <v>10.628146037577094</v>
      </c>
      <c r="I5" s="122">
        <f>SUM(E5:H5)</f>
        <v>195.22062019856247</v>
      </c>
    </row>
    <row r="6" spans="1:11" x14ac:dyDescent="0.25">
      <c r="A6" s="119" t="s">
        <v>55</v>
      </c>
      <c r="B6" s="119" t="s">
        <v>57</v>
      </c>
      <c r="C6" s="120">
        <v>8421</v>
      </c>
      <c r="D6" s="120">
        <v>168.94172871479444</v>
      </c>
      <c r="E6" s="121">
        <v>79.498947037621136</v>
      </c>
      <c r="F6" s="121">
        <v>9.4383178662517402</v>
      </c>
      <c r="G6" s="121">
        <v>168.51425954420816</v>
      </c>
      <c r="H6" s="121">
        <v>22.700393399775038</v>
      </c>
      <c r="I6" s="122">
        <f t="shared" ref="I6:I18" si="0">SUM(E6:H6)</f>
        <v>280.15191784785611</v>
      </c>
    </row>
    <row r="7" spans="1:11" x14ac:dyDescent="0.25">
      <c r="A7" s="119" t="s">
        <v>55</v>
      </c>
      <c r="B7" s="119" t="s">
        <v>58</v>
      </c>
      <c r="C7" s="120">
        <v>4958</v>
      </c>
      <c r="D7" s="120">
        <v>430.1045861297539</v>
      </c>
      <c r="E7" s="121">
        <v>65.648462277657359</v>
      </c>
      <c r="F7" s="121">
        <v>12.541666287399531</v>
      </c>
      <c r="G7" s="121">
        <v>149.42314119010126</v>
      </c>
      <c r="H7" s="121">
        <v>22.700217287559479</v>
      </c>
      <c r="I7" s="122">
        <f t="shared" si="0"/>
        <v>250.31348704271764</v>
      </c>
    </row>
    <row r="8" spans="1:11" x14ac:dyDescent="0.25">
      <c r="A8" s="123" t="s">
        <v>55</v>
      </c>
      <c r="B8" s="123" t="s">
        <v>59</v>
      </c>
      <c r="C8" s="124">
        <v>5247</v>
      </c>
      <c r="D8" s="124">
        <v>1045.6487057580559</v>
      </c>
      <c r="E8" s="125">
        <v>51.235588530539104</v>
      </c>
      <c r="F8" s="125">
        <v>15.137917150185432</v>
      </c>
      <c r="G8" s="125">
        <v>92.372026454307417</v>
      </c>
      <c r="H8" s="125">
        <v>12.501276893705356</v>
      </c>
      <c r="I8" s="126">
        <f t="shared" si="0"/>
        <v>171.24680902873732</v>
      </c>
    </row>
    <row r="9" spans="1:11" x14ac:dyDescent="0.25">
      <c r="A9" s="123" t="s">
        <v>55</v>
      </c>
      <c r="B9" s="123" t="s">
        <v>60</v>
      </c>
      <c r="C9" s="124">
        <v>4161</v>
      </c>
      <c r="D9" s="124">
        <v>59.595333333333336</v>
      </c>
      <c r="E9" s="125">
        <v>194.7681585806495</v>
      </c>
      <c r="F9" s="125">
        <v>6.0998064725425927</v>
      </c>
      <c r="G9" s="125">
        <v>166.29724922533086</v>
      </c>
      <c r="H9" s="125">
        <v>12.516863736534182</v>
      </c>
      <c r="I9" s="126">
        <f t="shared" si="0"/>
        <v>379.68207801505713</v>
      </c>
    </row>
    <row r="10" spans="1:11" x14ac:dyDescent="0.25">
      <c r="A10" s="123" t="s">
        <v>55</v>
      </c>
      <c r="B10" s="123" t="s">
        <v>61</v>
      </c>
      <c r="C10" s="124">
        <v>9990</v>
      </c>
      <c r="D10" s="124">
        <v>198.78748850045997</v>
      </c>
      <c r="E10" s="125">
        <v>104.56042150665024</v>
      </c>
      <c r="F10" s="125">
        <v>10.799673272183707</v>
      </c>
      <c r="G10" s="125">
        <v>195.53027322960727</v>
      </c>
      <c r="H10" s="125">
        <v>12.505877398395054</v>
      </c>
      <c r="I10" s="126">
        <f t="shared" si="0"/>
        <v>323.39624540683627</v>
      </c>
    </row>
    <row r="11" spans="1:11" x14ac:dyDescent="0.25">
      <c r="A11" s="123" t="s">
        <v>55</v>
      </c>
      <c r="B11" s="123" t="s">
        <v>62</v>
      </c>
      <c r="C11" s="124">
        <v>14585</v>
      </c>
      <c r="D11" s="124">
        <v>494.27788738807101</v>
      </c>
      <c r="E11" s="125">
        <v>77.134776898897897</v>
      </c>
      <c r="F11" s="125">
        <v>13.732354211822228</v>
      </c>
      <c r="G11" s="125">
        <v>144.24889853435755</v>
      </c>
      <c r="H11" s="125">
        <v>12.502483268069826</v>
      </c>
      <c r="I11" s="126">
        <f t="shared" si="0"/>
        <v>247.6185129131475</v>
      </c>
    </row>
    <row r="12" spans="1:11" x14ac:dyDescent="0.25">
      <c r="A12" s="123" t="s">
        <v>55</v>
      </c>
      <c r="B12" s="123" t="s">
        <v>63</v>
      </c>
      <c r="C12" s="124">
        <v>10961</v>
      </c>
      <c r="D12" s="124">
        <v>1039.1129374337222</v>
      </c>
      <c r="E12" s="125">
        <v>64.554890113637654</v>
      </c>
      <c r="F12" s="125">
        <v>15.168531088984897</v>
      </c>
      <c r="G12" s="125">
        <v>123.22284570903922</v>
      </c>
      <c r="H12" s="125">
        <v>12.501134063386106</v>
      </c>
      <c r="I12" s="126">
        <f t="shared" si="0"/>
        <v>215.44740097504788</v>
      </c>
    </row>
    <row r="13" spans="1:11" x14ac:dyDescent="0.25">
      <c r="A13" s="123" t="s">
        <v>55</v>
      </c>
      <c r="B13" s="123" t="s">
        <v>64</v>
      </c>
      <c r="C13" s="124">
        <v>10536</v>
      </c>
      <c r="D13" s="124">
        <v>1677.6002160994058</v>
      </c>
      <c r="E13" s="125">
        <v>62.670907458086411</v>
      </c>
      <c r="F13" s="125">
        <v>15.506435684908316</v>
      </c>
      <c r="G13" s="125">
        <v>115.98636132453187</v>
      </c>
      <c r="H13" s="125">
        <v>12.500731559599188</v>
      </c>
      <c r="I13" s="126">
        <f t="shared" si="0"/>
        <v>206.66443602712579</v>
      </c>
    </row>
    <row r="14" spans="1:11" x14ac:dyDescent="0.25">
      <c r="A14" s="119" t="s">
        <v>55</v>
      </c>
      <c r="B14" s="119" t="s">
        <v>65</v>
      </c>
      <c r="C14" s="120">
        <v>38118</v>
      </c>
      <c r="D14" s="120">
        <v>7648.366333666334</v>
      </c>
      <c r="E14" s="121">
        <v>57.445884932796687</v>
      </c>
      <c r="F14" s="121">
        <v>15.868689358707735</v>
      </c>
      <c r="G14" s="121">
        <v>91.4686552260669</v>
      </c>
      <c r="H14" s="121">
        <v>12.436498913723351</v>
      </c>
      <c r="I14" s="122">
        <f t="shared" si="0"/>
        <v>177.21972843129467</v>
      </c>
    </row>
    <row r="15" spans="1:11" x14ac:dyDescent="0.25">
      <c r="A15" s="123" t="s">
        <v>66</v>
      </c>
      <c r="B15" s="123" t="s">
        <v>67</v>
      </c>
      <c r="C15" s="124">
        <v>1178</v>
      </c>
      <c r="D15" s="124">
        <v>7768.3882544861335</v>
      </c>
      <c r="E15" s="125">
        <v>53.594863694455846</v>
      </c>
      <c r="F15" s="125">
        <v>15.495913290614785</v>
      </c>
      <c r="G15" s="125">
        <v>89.244887990857663</v>
      </c>
      <c r="H15" s="125">
        <v>12.500160646044895</v>
      </c>
      <c r="I15" s="126">
        <f t="shared" si="0"/>
        <v>170.83582562197319</v>
      </c>
    </row>
    <row r="16" spans="1:11" x14ac:dyDescent="0.25">
      <c r="A16" s="119" t="s">
        <v>66</v>
      </c>
      <c r="B16" s="119" t="s">
        <v>68</v>
      </c>
      <c r="C16" s="120">
        <v>6518</v>
      </c>
      <c r="D16" s="120">
        <v>39614.19886363636</v>
      </c>
      <c r="E16" s="121">
        <v>51.54287443900801</v>
      </c>
      <c r="F16" s="121">
        <v>15.313146558808734</v>
      </c>
      <c r="G16" s="121">
        <v>77.447826038642091</v>
      </c>
      <c r="H16" s="121">
        <v>12.228043110526276</v>
      </c>
      <c r="I16" s="122">
        <f t="shared" si="0"/>
        <v>156.53189014698509</v>
      </c>
      <c r="J16" s="65"/>
    </row>
    <row r="17" spans="1:13" x14ac:dyDescent="0.25">
      <c r="A17" s="119" t="s">
        <v>66</v>
      </c>
      <c r="B17" s="119" t="s">
        <v>69</v>
      </c>
      <c r="C17" s="120">
        <v>3099</v>
      </c>
      <c r="D17" s="120">
        <v>310751.89081537019</v>
      </c>
      <c r="E17" s="121">
        <v>48.886555462603638</v>
      </c>
      <c r="F17" s="121">
        <v>15.13162977359076</v>
      </c>
      <c r="G17" s="121">
        <v>72.428189851553242</v>
      </c>
      <c r="H17" s="121">
        <v>5.8462206131277252</v>
      </c>
      <c r="I17" s="122">
        <f t="shared" si="0"/>
        <v>142.29259570087535</v>
      </c>
      <c r="M17" s="65"/>
    </row>
    <row r="18" spans="1:13" x14ac:dyDescent="0.25">
      <c r="A18" s="123" t="s">
        <v>70</v>
      </c>
      <c r="B18" s="123" t="s">
        <v>71</v>
      </c>
      <c r="C18" s="124">
        <v>85</v>
      </c>
      <c r="D18" s="124">
        <v>3230822.1294117649</v>
      </c>
      <c r="E18" s="125">
        <v>45.918512105101378</v>
      </c>
      <c r="F18" s="125">
        <v>14.763873632295399</v>
      </c>
      <c r="G18" s="125">
        <v>63.394874204318803</v>
      </c>
      <c r="H18" s="125">
        <v>1.3363329292244506</v>
      </c>
      <c r="I18" s="126">
        <f t="shared" si="0"/>
        <v>125.41359287094004</v>
      </c>
      <c r="M18" s="65"/>
    </row>
    <row r="19" spans="1:13" x14ac:dyDescent="0.25">
      <c r="M19" s="6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ANALISI</vt:lpstr>
      <vt:lpstr>prezzi medi</vt:lpstr>
      <vt:lpstr>ANALISI!Area_stampa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2017-09-11T15:00:21Z</dcterms:modified>
</cp:coreProperties>
</file>